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Properties\North Carolina\Cullowhee (Western Carolina U)\Landing at Western\Financials\"/>
    </mc:Choice>
  </mc:AlternateContent>
  <bookViews>
    <workbookView xWindow="-105" yWindow="-105" windowWidth="22785" windowHeight="14655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Sheet1!$A:$A,Sheet1!$1:$1</definedName>
    <definedName name="QB_COLUMN_2921" localSheetId="0" hidden="1">Sheet1!#REF!</definedName>
    <definedName name="QB_COLUMN_29210" localSheetId="0" hidden="1">Sheet1!$J$1</definedName>
    <definedName name="QB_COLUMN_29211" localSheetId="0" hidden="1">Sheet1!$K$1</definedName>
    <definedName name="QB_COLUMN_29212" localSheetId="0" hidden="1">Sheet1!$L$1</definedName>
    <definedName name="QB_COLUMN_29213" localSheetId="0" hidden="1">Sheet1!#REF!</definedName>
    <definedName name="QB_COLUMN_2922" localSheetId="0" hidden="1">Sheet1!$B$1</definedName>
    <definedName name="QB_COLUMN_2923" localSheetId="0" hidden="1">Sheet1!$C$1</definedName>
    <definedName name="QB_COLUMN_2924" localSheetId="0" hidden="1">Sheet1!$D$1</definedName>
    <definedName name="QB_COLUMN_2925" localSheetId="0" hidden="1">Sheet1!$E$1</definedName>
    <definedName name="QB_COLUMN_2926" localSheetId="0" hidden="1">Sheet1!$F$1</definedName>
    <definedName name="QB_COLUMN_2927" localSheetId="0" hidden="1">Sheet1!$G$1</definedName>
    <definedName name="QB_COLUMN_2928" localSheetId="0" hidden="1">Sheet1!$H$1</definedName>
    <definedName name="QB_COLUMN_2929" localSheetId="0" hidden="1">Sheet1!$I$1</definedName>
    <definedName name="QB_COLUMN_2930" localSheetId="0" hidden="1">Sheet1!$N$1</definedName>
    <definedName name="QB_DATA_0" localSheetId="0" hidden="1">Sheet1!$4:$4,Sheet1!$22:$22,Sheet1!$24:$24,Sheet1!$25:$25,Sheet1!$28:$28,Sheet1!$29:$29,Sheet1!$31:$31,Sheet1!$34:$34,Sheet1!$36:$36,Sheet1!$42:$42,Sheet1!$44:$44,Sheet1!$45:$45,Sheet1!$46:$46,Sheet1!$51:$51,Sheet1!$54:$54</definedName>
    <definedName name="QB_FORMULA_0" localSheetId="0" hidden="1">Sheet1!$N$4,Sheet1!$B$11,Sheet1!$C$11,Sheet1!$D$11,Sheet1!$E$11,Sheet1!$F$11,Sheet1!$G$11,Sheet1!$H$11,Sheet1!$I$11,Sheet1!$J$11,Sheet1!$K$11,Sheet1!$L$11,Sheet1!$M$11,Sheet1!#REF!,Sheet1!$N$11,Sheet1!$B$12</definedName>
    <definedName name="QB_FORMULA_1" localSheetId="0" hidden="1">Sheet1!$C$12,Sheet1!$D$12,Sheet1!$E$12,Sheet1!$F$12,Sheet1!$G$12,Sheet1!$H$12,Sheet1!$I$12,Sheet1!$J$12,Sheet1!$K$12,Sheet1!$L$12,Sheet1!$M$12,Sheet1!#REF!,Sheet1!$N$12,Sheet1!$N$22,Sheet1!$N$24,Sheet1!$N$25</definedName>
    <definedName name="QB_FORMULA_2" localSheetId="0" hidden="1">Sheet1!$N$28,Sheet1!$N$29,Sheet1!$N$31,Sheet1!$B$32,Sheet1!$C$32,Sheet1!$D$32,Sheet1!$E$32,Sheet1!$F$32,Sheet1!$G$32,Sheet1!$H$32,Sheet1!$I$32,Sheet1!$J$32,Sheet1!$K$32,Sheet1!$L$32,Sheet1!$M$32,Sheet1!#REF!</definedName>
    <definedName name="QB_FORMULA_3" localSheetId="0" hidden="1">Sheet1!$N$32,Sheet1!$N$34,Sheet1!$N$36,Sheet1!$N$42,Sheet1!$B$43,Sheet1!$C$43,Sheet1!$D$43,Sheet1!$E$43,Sheet1!$F$43,Sheet1!$G$43,Sheet1!$H$43,Sheet1!$I$43,Sheet1!$J$43,Sheet1!$K$43,Sheet1!$L$43,Sheet1!$M$43</definedName>
    <definedName name="QB_FORMULA_4" localSheetId="0" hidden="1">Sheet1!#REF!,Sheet1!$N$43,Sheet1!$N$44,Sheet1!$N$45,Sheet1!$N$46,Sheet1!$B$47,Sheet1!$C$47,Sheet1!$D$47,Sheet1!$E$47,Sheet1!$F$47,Sheet1!$G$47,Sheet1!$H$47,Sheet1!$I$47,Sheet1!$J$47,Sheet1!$K$47,Sheet1!$L$47</definedName>
    <definedName name="QB_FORMULA_5" localSheetId="0" hidden="1">Sheet1!$M$47,Sheet1!#REF!,Sheet1!$N$47,Sheet1!$B$48,Sheet1!$C$48,Sheet1!$D$48,Sheet1!$E$48,Sheet1!$F$48,Sheet1!$G$48,Sheet1!$H$48,Sheet1!$I$48,Sheet1!$J$48,Sheet1!$K$48,Sheet1!$L$48,Sheet1!$M$48,Sheet1!#REF!</definedName>
    <definedName name="QB_FORMULA_6" localSheetId="0" hidden="1">Sheet1!$N$48,Sheet1!$N$51,Sheet1!$B$52,Sheet1!$C$52,Sheet1!$D$52,Sheet1!$E$52,Sheet1!$F$52,Sheet1!$G$52,Sheet1!$H$52,Sheet1!$I$52,Sheet1!$J$52,Sheet1!$K$52,Sheet1!$L$52,Sheet1!$M$52,Sheet1!#REF!,Sheet1!$N$52</definedName>
    <definedName name="QB_FORMULA_7" localSheetId="0" hidden="1">Sheet1!$N$54,Sheet1!$B$56,Sheet1!$C$56,Sheet1!$D$56,Sheet1!$E$56,Sheet1!$F$56,Sheet1!$G$56,Sheet1!$H$56,Sheet1!$I$56,Sheet1!$J$56,Sheet1!$K$56,Sheet1!$L$56,Sheet1!$M$56,Sheet1!#REF!,Sheet1!$N$56,Sheet1!$B$57</definedName>
    <definedName name="QB_FORMULA_8" localSheetId="0" hidden="1">Sheet1!$C$57,Sheet1!$D$57,Sheet1!$E$57,Sheet1!$F$57,Sheet1!$G$57,Sheet1!$H$57,Sheet1!$I$57,Sheet1!$J$57,Sheet1!$K$57,Sheet1!$L$57,Sheet1!$M$57,Sheet1!#REF!,Sheet1!$N$57,Sheet1!$B$58,Sheet1!$C$58,Sheet1!$D$58</definedName>
    <definedName name="QB_FORMULA_9" localSheetId="0" hidden="1">Sheet1!$E$58,Sheet1!$F$58,Sheet1!$G$58,Sheet1!$H$58,Sheet1!$I$58,Sheet1!$J$58,Sheet1!$K$58,Sheet1!$L$58,Sheet1!$M$58,Sheet1!#REF!,Sheet1!$N$58</definedName>
    <definedName name="QB_ROW_10250" localSheetId="0" hidden="1">Sheet1!$A$22</definedName>
    <definedName name="QB_ROW_11240" localSheetId="0" hidden="1">Sheet1!$A$44</definedName>
    <definedName name="QB_ROW_12250" localSheetId="0" hidden="1">Sheet1!$A$36</definedName>
    <definedName name="QB_ROW_14240" localSheetId="0" hidden="1">Sheet1!$A$46</definedName>
    <definedName name="QB_ROW_16250" localSheetId="0" hidden="1">Sheet1!$A$28</definedName>
    <definedName name="QB_ROW_17230" localSheetId="0" hidden="1">Sheet1!$A$54</definedName>
    <definedName name="QB_ROW_18301" localSheetId="0" hidden="1">Sheet1!$A$58</definedName>
    <definedName name="QB_ROW_19011" localSheetId="0" hidden="1">Sheet1!$A$2</definedName>
    <definedName name="QB_ROW_19311" localSheetId="0" hidden="1">Sheet1!$A$48</definedName>
    <definedName name="QB_ROW_20031" localSheetId="0" hidden="1">Sheet1!$A$3</definedName>
    <definedName name="QB_ROW_20331" localSheetId="0" hidden="1">Sheet1!$A$11</definedName>
    <definedName name="QB_ROW_21031" localSheetId="0" hidden="1">Sheet1!$A$13</definedName>
    <definedName name="QB_ROW_21331" localSheetId="0" hidden="1">Sheet1!$A$47</definedName>
    <definedName name="QB_ROW_22011" localSheetId="0" hidden="1">Sheet1!$A$49</definedName>
    <definedName name="QB_ROW_22250" localSheetId="0" hidden="1">Sheet1!$A$29</definedName>
    <definedName name="QB_ROW_22311" localSheetId="0" hidden="1">Sheet1!$A$57</definedName>
    <definedName name="QB_ROW_23021" localSheetId="0" hidden="1">Sheet1!$A$50</definedName>
    <definedName name="QB_ROW_23321" localSheetId="0" hidden="1">Sheet1!$A$52</definedName>
    <definedName name="QB_ROW_24021" localSheetId="0" hidden="1">Sheet1!$A$53</definedName>
    <definedName name="QB_ROW_24050" localSheetId="0" hidden="1">Sheet1!$A$30</definedName>
    <definedName name="QB_ROW_24321" localSheetId="0" hidden="1">Sheet1!$A$56</definedName>
    <definedName name="QB_ROW_24350" localSheetId="0" hidden="1">Sheet1!$A$32</definedName>
    <definedName name="QB_ROW_38240" localSheetId="0" hidden="1">Sheet1!$A$4</definedName>
    <definedName name="QB_ROW_47230" localSheetId="0" hidden="1">Sheet1!$A$51</definedName>
    <definedName name="QB_ROW_64040" localSheetId="0" hidden="1">Sheet1!$A$14</definedName>
    <definedName name="QB_ROW_64340" localSheetId="0" hidden="1">Sheet1!$A$43</definedName>
    <definedName name="QB_ROW_70350" localSheetId="0" hidden="1">Sheet1!$A$25</definedName>
    <definedName name="QB_ROW_74260" localSheetId="0" hidden="1">Sheet1!#REF!</definedName>
    <definedName name="QB_ROW_84250" localSheetId="0" hidden="1">Sheet1!$A$42</definedName>
    <definedName name="QB_ROW_86250" localSheetId="0" hidden="1">Sheet1!$A$24</definedName>
    <definedName name="QB_ROW_86321" localSheetId="0" hidden="1">Sheet1!$A$12</definedName>
    <definedName name="QB_ROW_89240" localSheetId="0" hidden="1">Sheet1!$A$45</definedName>
    <definedName name="QB_ROW_94250" localSheetId="0" hidden="1">Sheet1!$A$34</definedName>
    <definedName name="QBCANSUPPORTUPDATE" localSheetId="0">TRUE</definedName>
    <definedName name="QBCOMPANYFILENAME" localSheetId="0">"P:\_Active Clients\Broadstreet Partners\The Landing at Western.QBW"</definedName>
    <definedName name="QBENDDATE" localSheetId="0">20210729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"0e05418327d04b6eb81a251f7164aca5"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20200701</definedName>
  </definedNames>
  <calcPr calcId="162913" calcMode="autoNoTable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D56" i="1"/>
  <c r="E56" i="1"/>
  <c r="F56" i="1"/>
  <c r="G56" i="1"/>
  <c r="H56" i="1"/>
  <c r="I56" i="1"/>
  <c r="J56" i="1"/>
  <c r="K56" i="1"/>
  <c r="L56" i="1"/>
  <c r="M56" i="1"/>
  <c r="B56" i="1"/>
  <c r="B52" i="1"/>
  <c r="N39" i="1"/>
  <c r="N27" i="1"/>
  <c r="N15" i="1"/>
  <c r="N41" i="1"/>
  <c r="N10" i="1"/>
  <c r="L11" i="1"/>
  <c r="M11" i="1"/>
  <c r="C11" i="1"/>
  <c r="D11" i="1"/>
  <c r="E11" i="1"/>
  <c r="F11" i="1"/>
  <c r="G11" i="1"/>
  <c r="H11" i="1"/>
  <c r="I11" i="1"/>
  <c r="J11" i="1"/>
  <c r="K11" i="1"/>
  <c r="B11" i="1"/>
  <c r="N18" i="1"/>
  <c r="N23" i="1"/>
  <c r="N40" i="1"/>
  <c r="N35" i="1"/>
  <c r="N26" i="1"/>
  <c r="N33" i="1"/>
  <c r="N5" i="1"/>
  <c r="N6" i="1"/>
  <c r="N7" i="1"/>
  <c r="N8" i="1"/>
  <c r="N9" i="1"/>
  <c r="N4" i="1"/>
  <c r="N11" i="1"/>
  <c r="N16" i="1"/>
  <c r="N17" i="1"/>
  <c r="N19" i="1"/>
  <c r="N20" i="1"/>
  <c r="N21" i="1"/>
  <c r="N37" i="1"/>
  <c r="N38" i="1"/>
  <c r="N56" i="1"/>
  <c r="N54" i="1"/>
  <c r="M52" i="1"/>
  <c r="M57" i="1"/>
  <c r="L52" i="1"/>
  <c r="K52" i="1"/>
  <c r="K57" i="1"/>
  <c r="J52" i="1"/>
  <c r="J57" i="1"/>
  <c r="I52" i="1"/>
  <c r="I57" i="1"/>
  <c r="H52" i="1"/>
  <c r="H57" i="1"/>
  <c r="G52" i="1"/>
  <c r="G57" i="1"/>
  <c r="F52" i="1"/>
  <c r="F57" i="1"/>
  <c r="E52" i="1"/>
  <c r="E57" i="1"/>
  <c r="D52" i="1"/>
  <c r="D57" i="1"/>
  <c r="C52" i="1"/>
  <c r="C57" i="1"/>
  <c r="N52" i="1"/>
  <c r="N51" i="1"/>
  <c r="N46" i="1"/>
  <c r="N45" i="1"/>
  <c r="N44" i="1"/>
  <c r="N42" i="1"/>
  <c r="N36" i="1"/>
  <c r="N34" i="1"/>
  <c r="M43" i="1"/>
  <c r="M47" i="1"/>
  <c r="L43" i="1"/>
  <c r="L47" i="1"/>
  <c r="K43" i="1"/>
  <c r="K47" i="1"/>
  <c r="J43" i="1"/>
  <c r="J47" i="1"/>
  <c r="I43" i="1"/>
  <c r="I47" i="1"/>
  <c r="H43" i="1"/>
  <c r="H47" i="1"/>
  <c r="G43" i="1"/>
  <c r="G47" i="1"/>
  <c r="F43" i="1"/>
  <c r="F47" i="1"/>
  <c r="E43" i="1"/>
  <c r="E47" i="1"/>
  <c r="D43" i="1"/>
  <c r="D47" i="1"/>
  <c r="C43" i="1"/>
  <c r="C47" i="1"/>
  <c r="N32" i="1"/>
  <c r="N31" i="1"/>
  <c r="N29" i="1"/>
  <c r="N28" i="1"/>
  <c r="N25" i="1"/>
  <c r="N24" i="1"/>
  <c r="N22" i="1"/>
  <c r="M12" i="1"/>
  <c r="M48" i="1"/>
  <c r="M58" i="1"/>
  <c r="L12" i="1"/>
  <c r="K12" i="1"/>
  <c r="K48" i="1"/>
  <c r="K58" i="1"/>
  <c r="J12" i="1"/>
  <c r="I12" i="1"/>
  <c r="I48" i="1"/>
  <c r="I58" i="1"/>
  <c r="H12" i="1"/>
  <c r="G12" i="1"/>
  <c r="G48" i="1"/>
  <c r="G58" i="1"/>
  <c r="F12" i="1"/>
  <c r="E12" i="1"/>
  <c r="D12" i="1"/>
  <c r="D48" i="1"/>
  <c r="D58" i="1"/>
  <c r="C12" i="1"/>
  <c r="C48" i="1"/>
  <c r="C58" i="1"/>
  <c r="B12" i="1"/>
  <c r="L57" i="1"/>
  <c r="N12" i="1"/>
  <c r="E48" i="1"/>
  <c r="E58" i="1"/>
  <c r="J48" i="1"/>
  <c r="J58" i="1"/>
  <c r="L48" i="1"/>
  <c r="L58" i="1"/>
  <c r="F48" i="1"/>
  <c r="F58" i="1"/>
  <c r="H48" i="1"/>
  <c r="H58" i="1"/>
  <c r="B43" i="1"/>
  <c r="B47" i="1"/>
  <c r="B57" i="1"/>
  <c r="N57" i="1"/>
  <c r="N43" i="1"/>
  <c r="N47" i="1"/>
  <c r="B48" i="1"/>
  <c r="B58" i="1"/>
  <c r="N58" i="1"/>
  <c r="N48" i="1"/>
</calcChain>
</file>

<file path=xl/sharedStrings.xml><?xml version="1.0" encoding="utf-8"?>
<sst xmlns="http://schemas.openxmlformats.org/spreadsheetml/2006/main" count="68" uniqueCount="68">
  <si>
    <t>Aug 20</t>
  </si>
  <si>
    <t>Sep 20</t>
  </si>
  <si>
    <t>Oct 20</t>
  </si>
  <si>
    <t>Nov 20</t>
  </si>
  <si>
    <t>Dec 20</t>
  </si>
  <si>
    <t>Jan 21</t>
  </si>
  <si>
    <t>Feb 21</t>
  </si>
  <si>
    <t>Mar 21</t>
  </si>
  <si>
    <t>Apr 21</t>
  </si>
  <si>
    <t>May 21</t>
  </si>
  <si>
    <t>Jun 21</t>
  </si>
  <si>
    <t>TOTAL</t>
  </si>
  <si>
    <t>Ordinary Income/Expense</t>
  </si>
  <si>
    <t>Income</t>
  </si>
  <si>
    <t>Property Rental Income</t>
  </si>
  <si>
    <t>Concessions</t>
  </si>
  <si>
    <t>NSF Fees Collected</t>
  </si>
  <si>
    <t>Tenant Fine</t>
  </si>
  <si>
    <t>Application Fee Income</t>
  </si>
  <si>
    <t>Late Fee</t>
  </si>
  <si>
    <t>Miscellaneous Income</t>
  </si>
  <si>
    <t>Total Income</t>
  </si>
  <si>
    <t>Gross Profit</t>
  </si>
  <si>
    <t>Expense</t>
  </si>
  <si>
    <t>Operating Expenses</t>
  </si>
  <si>
    <t>Internet</t>
  </si>
  <si>
    <t>Keys</t>
  </si>
  <si>
    <t>Repairs</t>
  </si>
  <si>
    <t>Carpet Cleaning</t>
  </si>
  <si>
    <t>Painting</t>
  </si>
  <si>
    <t>HVAC</t>
  </si>
  <si>
    <t>Grounds</t>
  </si>
  <si>
    <t>Janitorial Expense</t>
  </si>
  <si>
    <t>Pest Control</t>
  </si>
  <si>
    <t>Management Fees</t>
  </si>
  <si>
    <t>Electrical Repairs</t>
  </si>
  <si>
    <t>Property Tax</t>
  </si>
  <si>
    <t>Insurance Expense</t>
  </si>
  <si>
    <t>Fire Extinguisher Service</t>
  </si>
  <si>
    <t>Electricity</t>
  </si>
  <si>
    <t>Repairs/Maintenance on Property</t>
  </si>
  <si>
    <t>Water</t>
  </si>
  <si>
    <t>Garbage and Recycling</t>
  </si>
  <si>
    <t>Plumbing</t>
  </si>
  <si>
    <t>Flooring</t>
  </si>
  <si>
    <t>Maintenance Labor</t>
  </si>
  <si>
    <t>Materials</t>
  </si>
  <si>
    <t>Materials Reimbursement</t>
  </si>
  <si>
    <t>Turn Labor</t>
  </si>
  <si>
    <t>Lease Up Fee</t>
  </si>
  <si>
    <t>Appliances</t>
  </si>
  <si>
    <t>Showings</t>
  </si>
  <si>
    <t>Total Operating Expenses</t>
  </si>
  <si>
    <t>Business Licenses and Permits</t>
  </si>
  <si>
    <t>Amortization Expense</t>
  </si>
  <si>
    <t>Depreciation Expense</t>
  </si>
  <si>
    <t>Total Expense</t>
  </si>
  <si>
    <t>Net Ordinary Income</t>
  </si>
  <si>
    <t>Other Income/Expense</t>
  </si>
  <si>
    <t>Other Income</t>
  </si>
  <si>
    <t>Gain/Loss on Transactions</t>
  </si>
  <si>
    <t>Total Other Income</t>
  </si>
  <si>
    <t>Other Expense</t>
  </si>
  <si>
    <t>Tax Preparation</t>
  </si>
  <si>
    <t>Department of Revenue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</si>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</sst>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5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0" fillId="0" borderId="0" xfId="0" applyAlignment="1">
      <alignment horizontal="center"/>
    </xf>
    <xf numFmtId="164" fontId="1" fillId="0" borderId="1" xfId="2" applyNumberFormat="1" applyFont="1" applyBorder="1" applyAlignment="1">
      <alignment horizontal="center"/>
    </xf>
    <xf numFmtId="164" fontId="2" fillId="0" borderId="0" xfId="2" applyNumberFormat="1" applyFont="1"/>
    <xf numFmtId="164" fontId="2" fillId="0" borderId="0" xfId="2" applyNumberFormat="1" applyFont="1" applyBorder="1"/>
    <xf numFmtId="164" fontId="2" fillId="0" borderId="3" xfId="2" applyNumberFormat="1" applyFont="1" applyBorder="1"/>
    <xf numFmtId="164" fontId="2" fillId="0" borderId="2" xfId="2" applyNumberFormat="1" applyFont="1" applyBorder="1"/>
    <xf numFmtId="164" fontId="2" fillId="0" borderId="4" xfId="2" applyNumberFormat="1" applyFont="1" applyBorder="1"/>
    <xf numFmtId="164" fontId="1" fillId="0" borderId="5" xfId="2" applyNumberFormat="1" applyFont="1" applyBorder="1"/>
    <xf numFmtId="164" fontId="0" fillId="0" borderId="0" xfId="2" applyNumberFormat="1" applyFont="1"/>
    <xf numFmtId="165" fontId="1" fillId="0" borderId="1" xfId="2" applyNumberFormat="1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4" fontId="2" fillId="0" borderId="0" xfId="2" applyNumberFormat="1" applyFont="1" applyFill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59"/>
  <sheetViews>
    <sheetView tabSelected="1" zoomScale="115" zoomScaleNormal="115" workbookViewId="0">
      <pane xSplit="1" ySplit="1" topLeftCell="B2" activePane="bottomRight" state="frozenSplit"/>
      <selection pane="topRight" activeCell="H1" sqref="H1"/>
      <selection pane="bottomLeft" activeCell="A2" sqref="A2"/>
      <selection pane="bottomRight" activeCell="N36" sqref="N36"/>
    </sheetView>
  </sheetViews>
  <sheetFormatPr defaultRowHeight="15" x14ac:dyDescent="0.25"/>
  <cols>
    <col min="1" max="1" width="33.85546875" style="14" bestFit="1" customWidth="1"/>
    <col min="2" max="6" width="9.5703125" style="11" bestFit="1" customWidth="1"/>
    <col min="7" max="7" width="9.85546875" style="11" bestFit="1" customWidth="1"/>
    <col min="8" max="13" width="9.5703125" style="11" bestFit="1" customWidth="1"/>
    <col min="14" max="14" width="10.42578125" style="11" bestFit="1" customWidth="1"/>
  </cols>
  <sheetData>
    <row r="1" spans="1:14" s="3" customFormat="1" ht="15.75" thickBot="1" x14ac:dyDescent="0.3">
      <c r="A1" s="13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12">
        <v>44398</v>
      </c>
      <c r="N1" s="4" t="s">
        <v>11</v>
      </c>
    </row>
    <row r="2" spans="1:14" ht="15.75" thickTop="1" x14ac:dyDescent="0.25">
      <c r="A2" s="13" t="s">
        <v>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13" t="s">
        <v>13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13" t="s">
        <v>14</v>
      </c>
      <c r="B4" s="6">
        <v>47586.53</v>
      </c>
      <c r="C4" s="6">
        <v>57495.34</v>
      </c>
      <c r="D4" s="6">
        <v>46377.99</v>
      </c>
      <c r="E4" s="6">
        <v>45970.81</v>
      </c>
      <c r="F4" s="6">
        <v>45822.69</v>
      </c>
      <c r="G4" s="6">
        <v>46656.38</v>
      </c>
      <c r="H4" s="6">
        <v>45596.88</v>
      </c>
      <c r="I4" s="6">
        <v>43361.1</v>
      </c>
      <c r="J4" s="6">
        <v>46584.28</v>
      </c>
      <c r="K4" s="6">
        <v>49242.73</v>
      </c>
      <c r="L4" s="6">
        <v>44787.81</v>
      </c>
      <c r="M4" s="6">
        <v>45021.98</v>
      </c>
      <c r="N4" s="6">
        <f t="shared" ref="N4:N10" si="0">ROUND(SUM(B4:M4),5)</f>
        <v>564504.52</v>
      </c>
    </row>
    <row r="5" spans="1:14" x14ac:dyDescent="0.25">
      <c r="A5" s="13" t="s">
        <v>15</v>
      </c>
      <c r="B5" s="6">
        <v>0</v>
      </c>
      <c r="C5" s="6">
        <v>-1914</v>
      </c>
      <c r="D5" s="6">
        <v>0</v>
      </c>
      <c r="E5" s="6">
        <v>0</v>
      </c>
      <c r="F5" s="6">
        <v>0</v>
      </c>
      <c r="G5" s="6">
        <v>0</v>
      </c>
      <c r="H5" s="6">
        <v>-33.340000000000003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f t="shared" si="0"/>
        <v>-1947.34</v>
      </c>
    </row>
    <row r="6" spans="1:14" x14ac:dyDescent="0.25">
      <c r="A6" s="13" t="s">
        <v>16</v>
      </c>
      <c r="B6" s="6">
        <v>50</v>
      </c>
      <c r="C6" s="6">
        <v>-125</v>
      </c>
      <c r="D6" s="6">
        <v>0</v>
      </c>
      <c r="E6" s="6">
        <v>0</v>
      </c>
      <c r="F6" s="6">
        <v>75</v>
      </c>
      <c r="G6" s="6">
        <v>-75</v>
      </c>
      <c r="H6" s="11">
        <v>0</v>
      </c>
      <c r="I6" s="6">
        <v>0</v>
      </c>
      <c r="J6" s="6">
        <v>-25</v>
      </c>
      <c r="K6" s="6">
        <v>0</v>
      </c>
      <c r="L6" s="6">
        <v>0</v>
      </c>
      <c r="M6" s="6">
        <v>0</v>
      </c>
      <c r="N6" s="6">
        <f t="shared" si="0"/>
        <v>-100</v>
      </c>
    </row>
    <row r="7" spans="1:14" x14ac:dyDescent="0.25">
      <c r="A7" s="13" t="s">
        <v>17</v>
      </c>
      <c r="B7" s="6">
        <v>0</v>
      </c>
      <c r="C7" s="6">
        <v>100</v>
      </c>
      <c r="D7" s="6">
        <v>0</v>
      </c>
      <c r="E7" s="6">
        <v>0</v>
      </c>
      <c r="F7" s="6">
        <v>0</v>
      </c>
      <c r="G7" s="6">
        <v>0</v>
      </c>
      <c r="H7" s="6">
        <v>300</v>
      </c>
      <c r="I7" s="6">
        <v>0</v>
      </c>
      <c r="J7" s="6">
        <v>0</v>
      </c>
      <c r="K7" s="6">
        <v>100</v>
      </c>
      <c r="L7" s="6">
        <v>0</v>
      </c>
      <c r="M7" s="6">
        <v>0</v>
      </c>
      <c r="N7" s="6">
        <f t="shared" si="0"/>
        <v>500</v>
      </c>
    </row>
    <row r="8" spans="1:14" x14ac:dyDescent="0.25">
      <c r="A8" s="13" t="s">
        <v>18</v>
      </c>
      <c r="B8" s="6">
        <v>0</v>
      </c>
      <c r="C8" s="6">
        <v>-175</v>
      </c>
      <c r="D8" s="6">
        <v>0</v>
      </c>
      <c r="E8" s="6">
        <v>0</v>
      </c>
      <c r="F8" s="6">
        <v>300</v>
      </c>
      <c r="G8" s="6">
        <v>-300</v>
      </c>
      <c r="H8" s="6">
        <v>-60</v>
      </c>
      <c r="I8" s="6">
        <v>-20</v>
      </c>
      <c r="J8" s="6">
        <v>0</v>
      </c>
      <c r="K8" s="6">
        <v>20</v>
      </c>
      <c r="L8" s="6">
        <v>60</v>
      </c>
      <c r="M8" s="6">
        <v>-80</v>
      </c>
      <c r="N8" s="6">
        <f t="shared" si="0"/>
        <v>-255</v>
      </c>
    </row>
    <row r="9" spans="1:14" x14ac:dyDescent="0.25">
      <c r="A9" s="13" t="s">
        <v>19</v>
      </c>
      <c r="B9" s="6">
        <v>0</v>
      </c>
      <c r="C9" s="6">
        <v>0</v>
      </c>
      <c r="D9" s="6">
        <v>0</v>
      </c>
      <c r="E9" s="6">
        <v>0</v>
      </c>
      <c r="F9" s="6">
        <v>100</v>
      </c>
      <c r="G9" s="6">
        <v>53.75</v>
      </c>
      <c r="H9" s="6">
        <v>60</v>
      </c>
      <c r="I9" s="6">
        <v>-217</v>
      </c>
      <c r="J9" s="6">
        <v>0</v>
      </c>
      <c r="K9" s="6">
        <v>30</v>
      </c>
      <c r="L9" s="6">
        <v>0</v>
      </c>
      <c r="M9" s="6">
        <v>-61.25</v>
      </c>
      <c r="N9" s="6">
        <f t="shared" si="0"/>
        <v>-34.5</v>
      </c>
    </row>
    <row r="10" spans="1:14" ht="15.75" thickBot="1" x14ac:dyDescent="0.3">
      <c r="A10" s="13" t="s">
        <v>20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100</v>
      </c>
      <c r="L10" s="6">
        <v>0</v>
      </c>
      <c r="M10" s="6">
        <v>0</v>
      </c>
      <c r="N10" s="6">
        <f t="shared" si="0"/>
        <v>100</v>
      </c>
    </row>
    <row r="11" spans="1:14" ht="15.75" thickBot="1" x14ac:dyDescent="0.3">
      <c r="A11" s="13" t="s">
        <v>21</v>
      </c>
      <c r="B11" s="7">
        <f>ROUND(SUM(B3:B10),5)</f>
        <v>47636.53</v>
      </c>
      <c r="C11" s="7">
        <f t="shared" ref="C11:M11" si="1">ROUND(SUM(C3:C10),5)</f>
        <v>55381.34</v>
      </c>
      <c r="D11" s="7">
        <f t="shared" si="1"/>
        <v>46377.99</v>
      </c>
      <c r="E11" s="7">
        <f t="shared" si="1"/>
        <v>45970.81</v>
      </c>
      <c r="F11" s="7">
        <f t="shared" si="1"/>
        <v>46297.69</v>
      </c>
      <c r="G11" s="7">
        <f t="shared" si="1"/>
        <v>46335.13</v>
      </c>
      <c r="H11" s="7">
        <f t="shared" si="1"/>
        <v>45863.54</v>
      </c>
      <c r="I11" s="7">
        <f t="shared" si="1"/>
        <v>43124.1</v>
      </c>
      <c r="J11" s="7">
        <f t="shared" si="1"/>
        <v>46559.28</v>
      </c>
      <c r="K11" s="7">
        <f t="shared" si="1"/>
        <v>49492.73</v>
      </c>
      <c r="L11" s="7">
        <f t="shared" si="1"/>
        <v>44847.81</v>
      </c>
      <c r="M11" s="7">
        <f t="shared" si="1"/>
        <v>44880.73</v>
      </c>
      <c r="N11" s="7">
        <f t="shared" ref="N11" si="2">ROUND(SUM(N3:N9),5)</f>
        <v>562667.68000000005</v>
      </c>
    </row>
    <row r="12" spans="1:14" x14ac:dyDescent="0.25">
      <c r="A12" s="13" t="s">
        <v>22</v>
      </c>
      <c r="B12" s="5">
        <f t="shared" ref="B12:M12" si="3">B11</f>
        <v>47636.53</v>
      </c>
      <c r="C12" s="5">
        <f t="shared" si="3"/>
        <v>55381.34</v>
      </c>
      <c r="D12" s="5">
        <f t="shared" si="3"/>
        <v>46377.99</v>
      </c>
      <c r="E12" s="5">
        <f t="shared" si="3"/>
        <v>45970.81</v>
      </c>
      <c r="F12" s="5">
        <f t="shared" si="3"/>
        <v>46297.69</v>
      </c>
      <c r="G12" s="5">
        <f t="shared" si="3"/>
        <v>46335.13</v>
      </c>
      <c r="H12" s="5">
        <f t="shared" si="3"/>
        <v>45863.54</v>
      </c>
      <c r="I12" s="5">
        <f t="shared" si="3"/>
        <v>43124.1</v>
      </c>
      <c r="J12" s="5">
        <f t="shared" si="3"/>
        <v>46559.28</v>
      </c>
      <c r="K12" s="5">
        <f t="shared" si="3"/>
        <v>49492.73</v>
      </c>
      <c r="L12" s="5">
        <f t="shared" si="3"/>
        <v>44847.81</v>
      </c>
      <c r="M12" s="5">
        <f t="shared" si="3"/>
        <v>44880.73</v>
      </c>
      <c r="N12" s="5">
        <f>ROUND(SUM(B12:M12),5)</f>
        <v>562767.68000000005</v>
      </c>
    </row>
    <row r="13" spans="1:14" x14ac:dyDescent="0.25">
      <c r="A13" s="13" t="s">
        <v>23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13" t="s">
        <v>24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5">
      <c r="A15" s="13" t="s">
        <v>25</v>
      </c>
      <c r="B15" s="5">
        <v>1139.81</v>
      </c>
      <c r="C15" s="5">
        <v>1139.81</v>
      </c>
      <c r="D15" s="5">
        <v>1139.81</v>
      </c>
      <c r="E15" s="5">
        <v>1139.81</v>
      </c>
      <c r="F15" s="5">
        <v>1139.81</v>
      </c>
      <c r="G15" s="5">
        <v>1139.81</v>
      </c>
      <c r="H15" s="5">
        <v>1139.81</v>
      </c>
      <c r="I15" s="5">
        <v>1139.81</v>
      </c>
      <c r="J15" s="5">
        <v>1139.81</v>
      </c>
      <c r="K15" s="5">
        <v>1139.81</v>
      </c>
      <c r="L15" s="5">
        <v>1139.81</v>
      </c>
      <c r="M15" s="5">
        <v>1139.81</v>
      </c>
      <c r="N15" s="5">
        <f t="shared" ref="N15:N29" si="4">ROUND(SUM(B15:M15),5)</f>
        <v>13677.72</v>
      </c>
    </row>
    <row r="16" spans="1:14" x14ac:dyDescent="0.25">
      <c r="A16" s="13" t="s">
        <v>26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-53.15</v>
      </c>
      <c r="L16" s="5">
        <v>0</v>
      </c>
      <c r="M16" s="5">
        <v>0</v>
      </c>
      <c r="N16" s="5">
        <f t="shared" si="4"/>
        <v>-53.15</v>
      </c>
    </row>
    <row r="17" spans="1:14" x14ac:dyDescent="0.25">
      <c r="A17" s="13" t="s">
        <v>27</v>
      </c>
      <c r="B17" s="5">
        <v>891.65</v>
      </c>
      <c r="C17" s="5">
        <v>698.09</v>
      </c>
      <c r="D17" s="5">
        <v>301.72000000000003</v>
      </c>
      <c r="E17" s="5">
        <v>743.41</v>
      </c>
      <c r="F17" s="5">
        <v>0</v>
      </c>
      <c r="G17" s="5">
        <v>153.99</v>
      </c>
      <c r="H17" s="5">
        <v>439.78</v>
      </c>
      <c r="I17" s="5">
        <v>-92</v>
      </c>
      <c r="J17" s="5">
        <v>-200</v>
      </c>
      <c r="K17" s="5">
        <v>271.63</v>
      </c>
      <c r="L17" s="5">
        <v>0</v>
      </c>
      <c r="M17" s="5">
        <v>390.88</v>
      </c>
      <c r="N17" s="5">
        <f t="shared" si="4"/>
        <v>3599.15</v>
      </c>
    </row>
    <row r="18" spans="1:14" x14ac:dyDescent="0.25">
      <c r="A18" s="13" t="s">
        <v>28</v>
      </c>
      <c r="B18" s="5">
        <v>0</v>
      </c>
      <c r="C18" s="5">
        <v>980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11">
        <v>0</v>
      </c>
      <c r="N18" s="5">
        <f t="shared" si="4"/>
        <v>980</v>
      </c>
    </row>
    <row r="19" spans="1:14" x14ac:dyDescent="0.25">
      <c r="A19" s="13" t="s">
        <v>29</v>
      </c>
      <c r="B19" s="5">
        <v>530.94000000000005</v>
      </c>
      <c r="C19" s="5">
        <v>1201.0899999999999</v>
      </c>
      <c r="D19" s="5">
        <v>0</v>
      </c>
      <c r="E19" s="5">
        <v>0</v>
      </c>
      <c r="F19" s="5">
        <v>0</v>
      </c>
      <c r="G19" s="5">
        <v>132.93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f t="shared" si="4"/>
        <v>1864.96</v>
      </c>
    </row>
    <row r="20" spans="1:14" x14ac:dyDescent="0.25">
      <c r="A20" s="13" t="s">
        <v>30</v>
      </c>
      <c r="B20" s="5">
        <v>327.69</v>
      </c>
      <c r="C20" s="5">
        <v>0</v>
      </c>
      <c r="D20" s="5">
        <v>0</v>
      </c>
      <c r="E20" s="5">
        <v>0</v>
      </c>
      <c r="F20" s="5">
        <v>140.44</v>
      </c>
      <c r="G20" s="5">
        <v>0</v>
      </c>
      <c r="H20" s="5">
        <v>799.44</v>
      </c>
      <c r="I20" s="5">
        <v>0</v>
      </c>
      <c r="J20" s="5">
        <v>451.66</v>
      </c>
      <c r="K20" s="5">
        <v>481.5</v>
      </c>
      <c r="L20" s="5">
        <v>321</v>
      </c>
      <c r="M20" s="5">
        <v>759.7</v>
      </c>
      <c r="N20" s="5">
        <f t="shared" si="4"/>
        <v>3281.43</v>
      </c>
    </row>
    <row r="21" spans="1:14" x14ac:dyDescent="0.25">
      <c r="A21" s="13" t="s">
        <v>31</v>
      </c>
      <c r="B21" s="5">
        <v>754.8</v>
      </c>
      <c r="C21" s="5">
        <v>754.8</v>
      </c>
      <c r="D21" s="5">
        <v>1739.8</v>
      </c>
      <c r="E21" s="5">
        <v>855</v>
      </c>
      <c r="F21" s="5">
        <v>1509.6</v>
      </c>
      <c r="G21" s="5">
        <v>1053.8</v>
      </c>
      <c r="H21" s="5">
        <v>754.8</v>
      </c>
      <c r="I21" s="5">
        <v>1800</v>
      </c>
      <c r="J21" s="5">
        <v>754.8</v>
      </c>
      <c r="K21" s="5">
        <v>829.8</v>
      </c>
      <c r="L21" s="5">
        <v>0</v>
      </c>
      <c r="M21" s="5">
        <v>794.8</v>
      </c>
      <c r="N21" s="5">
        <f t="shared" si="4"/>
        <v>11602</v>
      </c>
    </row>
    <row r="22" spans="1:14" x14ac:dyDescent="0.25">
      <c r="A22" s="13" t="s">
        <v>32</v>
      </c>
      <c r="B22" s="5">
        <v>1680</v>
      </c>
      <c r="C22" s="5">
        <v>535</v>
      </c>
      <c r="D22" s="5">
        <v>825</v>
      </c>
      <c r="E22" s="5">
        <v>0</v>
      </c>
      <c r="F22" s="5">
        <v>0</v>
      </c>
      <c r="G22" s="5">
        <v>0</v>
      </c>
      <c r="H22" s="5">
        <v>0</v>
      </c>
      <c r="I22" s="5">
        <v>1255</v>
      </c>
      <c r="J22" s="5">
        <v>280</v>
      </c>
      <c r="K22" s="5">
        <v>370</v>
      </c>
      <c r="L22" s="5">
        <v>0</v>
      </c>
      <c r="M22" s="5">
        <v>1190</v>
      </c>
      <c r="N22" s="5">
        <f t="shared" si="4"/>
        <v>6135</v>
      </c>
    </row>
    <row r="23" spans="1:14" x14ac:dyDescent="0.25">
      <c r="A23" s="13" t="s">
        <v>33</v>
      </c>
      <c r="B23" s="5">
        <v>0</v>
      </c>
      <c r="C23" s="5">
        <v>480</v>
      </c>
      <c r="D23" s="5">
        <v>0</v>
      </c>
      <c r="E23" s="5">
        <v>160</v>
      </c>
      <c r="F23" s="5">
        <v>320</v>
      </c>
      <c r="G23" s="5">
        <v>160</v>
      </c>
      <c r="H23" s="5">
        <v>160</v>
      </c>
      <c r="I23" s="5">
        <v>160</v>
      </c>
      <c r="J23" s="5">
        <v>160</v>
      </c>
      <c r="K23" s="5">
        <v>0</v>
      </c>
      <c r="L23" s="5">
        <v>160</v>
      </c>
      <c r="M23" s="5">
        <v>160</v>
      </c>
      <c r="N23" s="5">
        <f t="shared" si="4"/>
        <v>1920</v>
      </c>
    </row>
    <row r="24" spans="1:14" x14ac:dyDescent="0.25">
      <c r="A24" s="13" t="s">
        <v>34</v>
      </c>
      <c r="B24" s="5">
        <v>7165.01</v>
      </c>
      <c r="C24" s="5">
        <v>4551.63</v>
      </c>
      <c r="D24" s="5">
        <v>3758.24</v>
      </c>
      <c r="E24" s="5">
        <v>3685.66</v>
      </c>
      <c r="F24" s="5">
        <v>3644.14</v>
      </c>
      <c r="G24" s="5">
        <v>3692.49</v>
      </c>
      <c r="H24" s="5">
        <v>3533.88</v>
      </c>
      <c r="I24" s="5">
        <v>3693.31</v>
      </c>
      <c r="J24" s="5">
        <v>3732.27</v>
      </c>
      <c r="K24" s="5">
        <v>3910.05</v>
      </c>
      <c r="L24" s="5">
        <v>0</v>
      </c>
      <c r="M24" s="5">
        <v>7267.71</v>
      </c>
      <c r="N24" s="5">
        <f t="shared" si="4"/>
        <v>48634.39</v>
      </c>
    </row>
    <row r="25" spans="1:14" x14ac:dyDescent="0.25">
      <c r="A25" s="13" t="s">
        <v>35</v>
      </c>
      <c r="B25" s="5"/>
      <c r="C25" s="5">
        <v>139.19999999999999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203.25</v>
      </c>
      <c r="L25" s="5">
        <v>0</v>
      </c>
      <c r="M25" s="5">
        <v>0</v>
      </c>
      <c r="N25" s="5">
        <f t="shared" si="4"/>
        <v>342.45</v>
      </c>
    </row>
    <row r="26" spans="1:14" x14ac:dyDescent="0.25">
      <c r="A26" s="13" t="s">
        <v>36</v>
      </c>
      <c r="B26" s="5">
        <v>0</v>
      </c>
      <c r="C26" s="5">
        <v>0</v>
      </c>
      <c r="D26" s="5">
        <v>28.22</v>
      </c>
      <c r="E26" s="5">
        <v>0</v>
      </c>
      <c r="F26" s="5">
        <v>0</v>
      </c>
      <c r="G26" s="5">
        <v>14400.14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f t="shared" si="4"/>
        <v>14428.36</v>
      </c>
    </row>
    <row r="27" spans="1:14" x14ac:dyDescent="0.25">
      <c r="A27" s="13" t="s">
        <v>37</v>
      </c>
      <c r="B27" s="5">
        <v>0</v>
      </c>
      <c r="C27" s="5">
        <v>0</v>
      </c>
      <c r="D27" s="5">
        <v>0</v>
      </c>
      <c r="E27" s="5">
        <v>12767.89</v>
      </c>
      <c r="F27" s="5">
        <v>0</v>
      </c>
      <c r="G27" s="5">
        <v>0</v>
      </c>
      <c r="H27" s="5">
        <v>1297.47</v>
      </c>
      <c r="I27" s="5">
        <v>0</v>
      </c>
      <c r="J27" s="5">
        <v>0</v>
      </c>
      <c r="K27" s="5">
        <v>921.14</v>
      </c>
      <c r="L27" s="5">
        <v>0</v>
      </c>
      <c r="M27" s="5">
        <v>0</v>
      </c>
      <c r="N27" s="5">
        <f t="shared" si="4"/>
        <v>14986.5</v>
      </c>
    </row>
    <row r="28" spans="1:14" x14ac:dyDescent="0.25">
      <c r="A28" s="13" t="s">
        <v>38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208.65</v>
      </c>
      <c r="J28" s="5">
        <v>0</v>
      </c>
      <c r="K28" s="5">
        <v>0</v>
      </c>
      <c r="L28" s="5">
        <v>0</v>
      </c>
      <c r="M28" s="5">
        <v>0</v>
      </c>
      <c r="N28" s="5">
        <f t="shared" si="4"/>
        <v>208.65</v>
      </c>
    </row>
    <row r="29" spans="1:14" x14ac:dyDescent="0.25">
      <c r="A29" s="13" t="s">
        <v>39</v>
      </c>
      <c r="B29" s="5">
        <v>-76.19</v>
      </c>
      <c r="C29" s="5">
        <v>-3369.34</v>
      </c>
      <c r="D29" s="5">
        <v>2113.4299999999998</v>
      </c>
      <c r="E29" s="5">
        <v>1948.98</v>
      </c>
      <c r="F29" s="5">
        <v>-3795.02</v>
      </c>
      <c r="G29" s="5">
        <v>3044.83</v>
      </c>
      <c r="H29" s="5">
        <v>930.96</v>
      </c>
      <c r="I29" s="5">
        <v>1361.18</v>
      </c>
      <c r="J29" s="5">
        <v>-698.49</v>
      </c>
      <c r="K29" s="5">
        <v>-3423.96</v>
      </c>
      <c r="L29" s="5">
        <v>2297.81</v>
      </c>
      <c r="M29" s="5">
        <v>-231.79</v>
      </c>
      <c r="N29" s="5">
        <f t="shared" si="4"/>
        <v>102.4</v>
      </c>
    </row>
    <row r="30" spans="1:14" hidden="1" x14ac:dyDescent="0.25">
      <c r="A30" s="13" t="s">
        <v>40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15.75" hidden="1" thickBot="1" x14ac:dyDescent="0.3">
      <c r="A31" s="13"/>
      <c r="B31" s="8">
        <v>0</v>
      </c>
      <c r="C31" s="8">
        <v>4675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f t="shared" ref="N31:N48" si="5">ROUND(SUM(B31:M31),5)</f>
        <v>4675</v>
      </c>
    </row>
    <row r="32" spans="1:14" x14ac:dyDescent="0.25">
      <c r="A32" s="13" t="s">
        <v>41</v>
      </c>
      <c r="B32" s="5">
        <v>753.41</v>
      </c>
      <c r="C32" s="5">
        <v>940.9</v>
      </c>
      <c r="D32" s="5">
        <v>1762.53</v>
      </c>
      <c r="E32" s="5">
        <v>1953.82</v>
      </c>
      <c r="F32" s="5">
        <v>1748.66</v>
      </c>
      <c r="G32" s="5">
        <v>1666.13</v>
      </c>
      <c r="H32" s="5">
        <v>1811.53</v>
      </c>
      <c r="I32" s="5">
        <v>1532.53</v>
      </c>
      <c r="J32" s="5">
        <v>1508.75</v>
      </c>
      <c r="K32" s="5">
        <v>1210.49</v>
      </c>
      <c r="L32" s="5">
        <v>1316.43</v>
      </c>
      <c r="M32" s="5">
        <v>1275.21</v>
      </c>
      <c r="N32" s="5">
        <f t="shared" si="5"/>
        <v>17480.39</v>
      </c>
    </row>
    <row r="33" spans="1:14" x14ac:dyDescent="0.25">
      <c r="A33" s="13" t="s">
        <v>42</v>
      </c>
      <c r="B33" s="5">
        <v>0</v>
      </c>
      <c r="C33" s="5">
        <v>414.16</v>
      </c>
      <c r="D33" s="5">
        <v>0</v>
      </c>
      <c r="E33" s="5">
        <v>380</v>
      </c>
      <c r="F33" s="5">
        <v>380</v>
      </c>
      <c r="G33" s="5">
        <v>380</v>
      </c>
      <c r="H33" s="5">
        <v>380</v>
      </c>
      <c r="I33" s="5">
        <v>0</v>
      </c>
      <c r="J33" s="5">
        <v>770</v>
      </c>
      <c r="K33" s="5">
        <v>390</v>
      </c>
      <c r="L33" s="5">
        <v>380</v>
      </c>
      <c r="M33" s="5">
        <v>400</v>
      </c>
      <c r="N33" s="5">
        <f t="shared" si="5"/>
        <v>3874.16</v>
      </c>
    </row>
    <row r="34" spans="1:14" x14ac:dyDescent="0.25">
      <c r="A34" s="13" t="s">
        <v>43</v>
      </c>
      <c r="B34" s="5">
        <v>380</v>
      </c>
      <c r="C34" s="5">
        <v>112</v>
      </c>
      <c r="D34" s="5">
        <v>343</v>
      </c>
      <c r="E34" s="5">
        <v>686.75</v>
      </c>
      <c r="F34" s="5">
        <v>107</v>
      </c>
      <c r="G34" s="5">
        <v>1119.2</v>
      </c>
      <c r="H34" s="5">
        <v>115</v>
      </c>
      <c r="I34" s="5">
        <v>658.4</v>
      </c>
      <c r="J34" s="5">
        <v>498.6</v>
      </c>
      <c r="K34" s="5">
        <v>267</v>
      </c>
      <c r="L34" s="5">
        <v>77</v>
      </c>
      <c r="M34" s="5">
        <v>115</v>
      </c>
      <c r="N34" s="5">
        <f t="shared" si="5"/>
        <v>4478.95</v>
      </c>
    </row>
    <row r="35" spans="1:14" x14ac:dyDescent="0.25">
      <c r="A35" s="13" t="s">
        <v>44</v>
      </c>
      <c r="B35" s="5">
        <v>0</v>
      </c>
      <c r="C35" s="5">
        <v>-1873.07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f t="shared" si="5"/>
        <v>-1873.07</v>
      </c>
    </row>
    <row r="36" spans="1:14" x14ac:dyDescent="0.25">
      <c r="A36" s="13" t="s">
        <v>45</v>
      </c>
      <c r="B36" s="5">
        <v>3143.25</v>
      </c>
      <c r="C36" s="5">
        <v>2135</v>
      </c>
      <c r="D36" s="5">
        <v>522.5</v>
      </c>
      <c r="E36" s="5">
        <v>78.75</v>
      </c>
      <c r="F36" s="5">
        <v>0</v>
      </c>
      <c r="G36" s="5">
        <v>300</v>
      </c>
      <c r="H36" s="5">
        <v>0</v>
      </c>
      <c r="I36" s="5">
        <v>1635</v>
      </c>
      <c r="J36" s="5">
        <v>62.1</v>
      </c>
      <c r="K36" s="5">
        <v>572.5</v>
      </c>
      <c r="L36" s="5">
        <v>0</v>
      </c>
      <c r="M36" s="5">
        <v>587.5</v>
      </c>
      <c r="N36" s="5">
        <f t="shared" si="5"/>
        <v>9036.6</v>
      </c>
    </row>
    <row r="37" spans="1:14" x14ac:dyDescent="0.25">
      <c r="A37" s="13" t="s">
        <v>46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/>
      <c r="J37" s="5">
        <v>0</v>
      </c>
      <c r="K37" s="5">
        <v>0</v>
      </c>
      <c r="L37" s="5">
        <v>0</v>
      </c>
      <c r="M37" s="5">
        <v>0</v>
      </c>
      <c r="N37" s="5">
        <f t="shared" si="5"/>
        <v>0</v>
      </c>
    </row>
    <row r="38" spans="1:14" x14ac:dyDescent="0.25">
      <c r="A38" s="13" t="s">
        <v>47</v>
      </c>
      <c r="B38" s="5">
        <v>0</v>
      </c>
      <c r="C38" s="5">
        <v>1813.26</v>
      </c>
      <c r="D38" s="5">
        <v>107.62</v>
      </c>
      <c r="E38" s="5">
        <v>50</v>
      </c>
      <c r="F38" s="5">
        <v>0</v>
      </c>
      <c r="G38" s="5">
        <v>196.75</v>
      </c>
      <c r="H38" s="5">
        <v>0</v>
      </c>
      <c r="I38" s="5">
        <v>1476.25</v>
      </c>
      <c r="J38" s="5">
        <v>0</v>
      </c>
      <c r="K38" s="5">
        <v>88.97</v>
      </c>
      <c r="L38" s="5">
        <v>0</v>
      </c>
      <c r="M38" s="5">
        <v>91.9</v>
      </c>
      <c r="N38" s="5">
        <f t="shared" si="5"/>
        <v>3824.75</v>
      </c>
    </row>
    <row r="39" spans="1:14" x14ac:dyDescent="0.25">
      <c r="A39" s="13" t="s">
        <v>48</v>
      </c>
      <c r="B39" s="5">
        <v>4675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/>
      <c r="N39" s="5">
        <f t="shared" si="5"/>
        <v>4675</v>
      </c>
    </row>
    <row r="40" spans="1:14" x14ac:dyDescent="0.25">
      <c r="A40" s="13" t="s">
        <v>49</v>
      </c>
      <c r="B40" s="5">
        <v>0</v>
      </c>
      <c r="C40" s="5">
        <v>0</v>
      </c>
      <c r="D40" s="5">
        <v>0</v>
      </c>
      <c r="E40" s="15">
        <v>0</v>
      </c>
      <c r="F40" s="5">
        <v>0</v>
      </c>
      <c r="G40" s="5">
        <v>200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f t="shared" si="5"/>
        <v>200</v>
      </c>
    </row>
    <row r="41" spans="1:14" x14ac:dyDescent="0.25">
      <c r="A41" s="13" t="s">
        <v>50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407.75</v>
      </c>
      <c r="J41" s="5">
        <v>0</v>
      </c>
      <c r="K41" s="5">
        <v>0</v>
      </c>
      <c r="L41" s="5">
        <v>0</v>
      </c>
      <c r="M41" s="5">
        <v>0</v>
      </c>
      <c r="N41" s="5">
        <f t="shared" si="5"/>
        <v>407.75</v>
      </c>
    </row>
    <row r="42" spans="1:14" ht="15.75" thickBot="1" x14ac:dyDescent="0.3">
      <c r="A42" s="13" t="s">
        <v>51</v>
      </c>
      <c r="B42" s="8">
        <v>0</v>
      </c>
      <c r="C42" s="8">
        <v>16.66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10</v>
      </c>
      <c r="J42" s="8">
        <v>10</v>
      </c>
      <c r="K42" s="8">
        <v>0</v>
      </c>
      <c r="L42" s="8">
        <v>0</v>
      </c>
      <c r="M42" s="8">
        <v>0</v>
      </c>
      <c r="N42" s="8">
        <f t="shared" si="5"/>
        <v>36.659999999999997</v>
      </c>
    </row>
    <row r="43" spans="1:14" x14ac:dyDescent="0.25">
      <c r="A43" s="13" t="s">
        <v>52</v>
      </c>
      <c r="B43" s="5">
        <f t="shared" ref="B43:M43" si="6">ROUND(SUM(B14:B29)+SUM(B32:B42),5)</f>
        <v>21365.37</v>
      </c>
      <c r="C43" s="5">
        <f t="shared" si="6"/>
        <v>10669.19</v>
      </c>
      <c r="D43" s="5">
        <f t="shared" si="6"/>
        <v>12641.87</v>
      </c>
      <c r="E43" s="5">
        <f t="shared" si="6"/>
        <v>24450.07</v>
      </c>
      <c r="F43" s="5">
        <f t="shared" si="6"/>
        <v>5194.63</v>
      </c>
      <c r="G43" s="5">
        <f t="shared" si="6"/>
        <v>27640.07</v>
      </c>
      <c r="H43" s="5">
        <f t="shared" si="6"/>
        <v>11362.67</v>
      </c>
      <c r="I43" s="5">
        <f t="shared" si="6"/>
        <v>15245.88</v>
      </c>
      <c r="J43" s="5">
        <f t="shared" si="6"/>
        <v>8469.5</v>
      </c>
      <c r="K43" s="5">
        <f t="shared" si="6"/>
        <v>7179.03</v>
      </c>
      <c r="L43" s="5">
        <f t="shared" si="6"/>
        <v>5692.05</v>
      </c>
      <c r="M43" s="5">
        <f t="shared" si="6"/>
        <v>13940.72</v>
      </c>
      <c r="N43" s="5">
        <f t="shared" si="5"/>
        <v>163851.04999999999</v>
      </c>
    </row>
    <row r="44" spans="1:14" x14ac:dyDescent="0.25">
      <c r="A44" s="13" t="s">
        <v>53</v>
      </c>
      <c r="B44" s="5">
        <v>0</v>
      </c>
      <c r="C44" s="5">
        <v>0</v>
      </c>
      <c r="D44" s="5"/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f t="shared" si="5"/>
        <v>0</v>
      </c>
    </row>
    <row r="45" spans="1:14" x14ac:dyDescent="0.25">
      <c r="A45" s="13" t="s">
        <v>54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>
        <f t="shared" si="5"/>
        <v>0</v>
      </c>
    </row>
    <row r="46" spans="1:14" ht="15.75" thickBot="1" x14ac:dyDescent="0.3">
      <c r="A46" s="13" t="s">
        <v>55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>
        <f t="shared" si="5"/>
        <v>0</v>
      </c>
    </row>
    <row r="47" spans="1:14" ht="15.75" thickBot="1" x14ac:dyDescent="0.3">
      <c r="A47" s="13" t="s">
        <v>56</v>
      </c>
      <c r="B47" s="7">
        <f t="shared" ref="B47:M47" si="7">ROUND(B13+SUM(B43:B46),5)</f>
        <v>21365.37</v>
      </c>
      <c r="C47" s="7">
        <f t="shared" si="7"/>
        <v>10669.19</v>
      </c>
      <c r="D47" s="7">
        <f t="shared" si="7"/>
        <v>12641.87</v>
      </c>
      <c r="E47" s="7">
        <f t="shared" si="7"/>
        <v>24450.07</v>
      </c>
      <c r="F47" s="7">
        <f t="shared" si="7"/>
        <v>5194.63</v>
      </c>
      <c r="G47" s="7">
        <f t="shared" si="7"/>
        <v>27640.07</v>
      </c>
      <c r="H47" s="7">
        <f t="shared" si="7"/>
        <v>11362.67</v>
      </c>
      <c r="I47" s="7">
        <f t="shared" si="7"/>
        <v>15245.88</v>
      </c>
      <c r="J47" s="7">
        <f t="shared" si="7"/>
        <v>8469.5</v>
      </c>
      <c r="K47" s="7">
        <f t="shared" si="7"/>
        <v>7179.03</v>
      </c>
      <c r="L47" s="7">
        <f t="shared" si="7"/>
        <v>5692.05</v>
      </c>
      <c r="M47" s="7">
        <f t="shared" si="7"/>
        <v>13940.72</v>
      </c>
      <c r="N47" s="7">
        <f t="shared" si="5"/>
        <v>163851.04999999999</v>
      </c>
    </row>
    <row r="48" spans="1:14" x14ac:dyDescent="0.25">
      <c r="A48" s="13" t="s">
        <v>57</v>
      </c>
      <c r="B48" s="5">
        <f t="shared" ref="B48:M48" si="8">ROUND(B2+B12-B47,5)</f>
        <v>26271.16</v>
      </c>
      <c r="C48" s="5">
        <f t="shared" si="8"/>
        <v>44712.15</v>
      </c>
      <c r="D48" s="5">
        <f t="shared" si="8"/>
        <v>33736.120000000003</v>
      </c>
      <c r="E48" s="5">
        <f t="shared" si="8"/>
        <v>21520.74</v>
      </c>
      <c r="F48" s="5">
        <f t="shared" si="8"/>
        <v>41103.06</v>
      </c>
      <c r="G48" s="5">
        <f t="shared" si="8"/>
        <v>18695.060000000001</v>
      </c>
      <c r="H48" s="5">
        <f t="shared" si="8"/>
        <v>34500.870000000003</v>
      </c>
      <c r="I48" s="5">
        <f t="shared" si="8"/>
        <v>27878.22</v>
      </c>
      <c r="J48" s="5">
        <f t="shared" si="8"/>
        <v>38089.78</v>
      </c>
      <c r="K48" s="5">
        <f t="shared" si="8"/>
        <v>42313.7</v>
      </c>
      <c r="L48" s="5">
        <f t="shared" si="8"/>
        <v>39155.760000000002</v>
      </c>
      <c r="M48" s="5">
        <f t="shared" si="8"/>
        <v>30940.01</v>
      </c>
      <c r="N48" s="5">
        <f t="shared" si="5"/>
        <v>398916.63</v>
      </c>
    </row>
    <row r="49" spans="1:14" x14ac:dyDescent="0.25">
      <c r="A49" s="13" t="s">
        <v>58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25">
      <c r="A50" s="13" t="s">
        <v>59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5.75" thickBot="1" x14ac:dyDescent="0.3">
      <c r="A51" s="13" t="s">
        <v>60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/>
      <c r="L51" s="8">
        <v>0</v>
      </c>
      <c r="M51" s="8">
        <v>0</v>
      </c>
      <c r="N51" s="8">
        <f>ROUND(SUM(B51:M51),5)</f>
        <v>0</v>
      </c>
    </row>
    <row r="52" spans="1:14" x14ac:dyDescent="0.25">
      <c r="A52" s="13" t="s">
        <v>61</v>
      </c>
      <c r="B52" s="5">
        <f t="shared" ref="B52:M52" si="9">ROUND(SUM(B50:B51),5)</f>
        <v>0</v>
      </c>
      <c r="C52" s="5">
        <f t="shared" si="9"/>
        <v>0</v>
      </c>
      <c r="D52" s="5">
        <f t="shared" si="9"/>
        <v>0</v>
      </c>
      <c r="E52" s="5">
        <f t="shared" si="9"/>
        <v>0</v>
      </c>
      <c r="F52" s="5">
        <f t="shared" si="9"/>
        <v>0</v>
      </c>
      <c r="G52" s="5">
        <f t="shared" si="9"/>
        <v>0</v>
      </c>
      <c r="H52" s="5">
        <f t="shared" si="9"/>
        <v>0</v>
      </c>
      <c r="I52" s="5">
        <f t="shared" si="9"/>
        <v>0</v>
      </c>
      <c r="J52" s="5">
        <f t="shared" si="9"/>
        <v>0</v>
      </c>
      <c r="K52" s="5">
        <f t="shared" si="9"/>
        <v>0</v>
      </c>
      <c r="L52" s="5">
        <f t="shared" si="9"/>
        <v>0</v>
      </c>
      <c r="M52" s="5">
        <f t="shared" si="9"/>
        <v>0</v>
      </c>
      <c r="N52" s="5">
        <f>ROUND(SUM(B52:M52),5)</f>
        <v>0</v>
      </c>
    </row>
    <row r="53" spans="1:14" x14ac:dyDescent="0.25">
      <c r="A53" s="13" t="s">
        <v>62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25">
      <c r="A54" s="13" t="s">
        <v>63</v>
      </c>
      <c r="B54" s="6">
        <v>2030</v>
      </c>
      <c r="C54" s="6"/>
      <c r="D54" s="6"/>
      <c r="E54" s="6"/>
      <c r="F54" s="6"/>
      <c r="G54" s="6"/>
      <c r="H54" s="6"/>
      <c r="I54" s="6"/>
      <c r="J54" s="6"/>
      <c r="K54" s="6"/>
      <c r="L54" s="6">
        <v>2000</v>
      </c>
      <c r="M54" s="6"/>
      <c r="N54" s="6">
        <f>ROUND(SUM(B54:M54),5)</f>
        <v>4030</v>
      </c>
    </row>
    <row r="55" spans="1:14" ht="15.75" thickBot="1" x14ac:dyDescent="0.3">
      <c r="A55" s="13" t="s">
        <v>64</v>
      </c>
      <c r="B55" s="6">
        <v>1458</v>
      </c>
      <c r="C55" s="6"/>
      <c r="D55" s="6"/>
      <c r="E55" s="6"/>
      <c r="F55" s="6"/>
      <c r="G55" s="6">
        <v>158</v>
      </c>
      <c r="H55" s="6"/>
      <c r="I55" s="6"/>
      <c r="J55" s="6">
        <v>500</v>
      </c>
      <c r="K55" s="6">
        <v>676</v>
      </c>
      <c r="L55" s="6"/>
      <c r="M55" s="6"/>
      <c r="N55" s="6"/>
    </row>
    <row r="56" spans="1:14" ht="15.75" thickBot="1" x14ac:dyDescent="0.3">
      <c r="A56" s="13" t="s">
        <v>65</v>
      </c>
      <c r="B56" s="9">
        <f>ROUND(SUM(B53:B55),5)</f>
        <v>3488</v>
      </c>
      <c r="C56" s="9">
        <f t="shared" ref="C56:M56" si="10">ROUND(SUM(C53:C55),5)</f>
        <v>0</v>
      </c>
      <c r="D56" s="9">
        <f t="shared" si="10"/>
        <v>0</v>
      </c>
      <c r="E56" s="9">
        <f t="shared" si="10"/>
        <v>0</v>
      </c>
      <c r="F56" s="9">
        <f t="shared" si="10"/>
        <v>0</v>
      </c>
      <c r="G56" s="9">
        <f t="shared" si="10"/>
        <v>158</v>
      </c>
      <c r="H56" s="9">
        <f t="shared" si="10"/>
        <v>0</v>
      </c>
      <c r="I56" s="9">
        <f t="shared" si="10"/>
        <v>0</v>
      </c>
      <c r="J56" s="9">
        <f t="shared" si="10"/>
        <v>500</v>
      </c>
      <c r="K56" s="9">
        <f t="shared" si="10"/>
        <v>676</v>
      </c>
      <c r="L56" s="9">
        <f t="shared" si="10"/>
        <v>2000</v>
      </c>
      <c r="M56" s="9">
        <f t="shared" si="10"/>
        <v>0</v>
      </c>
      <c r="N56" s="9">
        <f>ROUND(SUM(B56:M56),5)</f>
        <v>6822</v>
      </c>
    </row>
    <row r="57" spans="1:14" ht="15.75" thickBot="1" x14ac:dyDescent="0.3">
      <c r="A57" s="13" t="s">
        <v>66</v>
      </c>
      <c r="B57" s="9">
        <f t="shared" ref="B57:M57" si="11">ROUND(B49+B52-B56,5)</f>
        <v>-3488</v>
      </c>
      <c r="C57" s="9">
        <f t="shared" si="11"/>
        <v>0</v>
      </c>
      <c r="D57" s="9">
        <f t="shared" si="11"/>
        <v>0</v>
      </c>
      <c r="E57" s="9">
        <f t="shared" si="11"/>
        <v>0</v>
      </c>
      <c r="F57" s="9">
        <f t="shared" si="11"/>
        <v>0</v>
      </c>
      <c r="G57" s="9">
        <f t="shared" si="11"/>
        <v>-158</v>
      </c>
      <c r="H57" s="9">
        <f t="shared" si="11"/>
        <v>0</v>
      </c>
      <c r="I57" s="9">
        <f t="shared" si="11"/>
        <v>0</v>
      </c>
      <c r="J57" s="9">
        <f t="shared" si="11"/>
        <v>-500</v>
      </c>
      <c r="K57" s="9">
        <f t="shared" si="11"/>
        <v>-676</v>
      </c>
      <c r="L57" s="9">
        <f t="shared" si="11"/>
        <v>-2000</v>
      </c>
      <c r="M57" s="9">
        <f t="shared" si="11"/>
        <v>0</v>
      </c>
      <c r="N57" s="9">
        <f>ROUND(SUM(B57:M57),5)</f>
        <v>-6822</v>
      </c>
    </row>
    <row r="58" spans="1:14" s="2" customFormat="1" ht="15" customHeight="1" thickBot="1" x14ac:dyDescent="0.25">
      <c r="A58" s="1" t="s">
        <v>67</v>
      </c>
      <c r="B58" s="10">
        <f t="shared" ref="B58:M58" si="12">ROUND(B48+B57,5)</f>
        <v>22783.16</v>
      </c>
      <c r="C58" s="10">
        <f t="shared" si="12"/>
        <v>44712.15</v>
      </c>
      <c r="D58" s="10">
        <f t="shared" si="12"/>
        <v>33736.120000000003</v>
      </c>
      <c r="E58" s="10">
        <f t="shared" si="12"/>
        <v>21520.74</v>
      </c>
      <c r="F58" s="10">
        <f t="shared" si="12"/>
        <v>41103.06</v>
      </c>
      <c r="G58" s="10">
        <f t="shared" si="12"/>
        <v>18537.060000000001</v>
      </c>
      <c r="H58" s="10">
        <f t="shared" si="12"/>
        <v>34500.870000000003</v>
      </c>
      <c r="I58" s="10">
        <f t="shared" si="12"/>
        <v>27878.22</v>
      </c>
      <c r="J58" s="10">
        <f t="shared" si="12"/>
        <v>37589.78</v>
      </c>
      <c r="K58" s="10">
        <f t="shared" si="12"/>
        <v>41637.699999999997</v>
      </c>
      <c r="L58" s="10">
        <f t="shared" si="12"/>
        <v>37155.760000000002</v>
      </c>
      <c r="M58" s="10">
        <f t="shared" si="12"/>
        <v>30940.01</v>
      </c>
      <c r="N58" s="10">
        <f>ROUND(SUM(B58:M58),5)</f>
        <v>392094.63</v>
      </c>
    </row>
    <row r="59" spans="1:14" ht="15.75" thickTop="1" x14ac:dyDescent="0.25"/>
  </sheetData>
  <pageMargins left="0.2" right="0.2" top="1" bottom="0.5" header="0.1" footer="0.3"/>
  <pageSetup scale="72" orientation="landscape" horizontalDpi="1200" verticalDpi="1200" r:id="rId1"/>
  <headerFooter>
    <oddHeader>&amp;C&amp;"Arial,Bold"&amp;12 The Landing at Western
&amp;14 Profit &amp;&amp; Loss
&amp;10 July 1, 2020 through June 30, 2021</oddHead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3473C4C5070E46956053158B29BC2D" ma:contentTypeVersion="14" ma:contentTypeDescription="Create a new document." ma:contentTypeScope="" ma:versionID="e5d056ef257329410f5487b3cc07069e">
  <xsd:schema xmlns:xsd="http://www.w3.org/2001/XMLSchema" xmlns:xs="http://www.w3.org/2001/XMLSchema" xmlns:p="http://schemas.microsoft.com/office/2006/metadata/properties" xmlns:ns2="7b0c368b-69a2-4fca-a9a8-7284803d3be9" xmlns:ns3="11aaaf47-2bef-40e9-acbf-bb8a790e4831" targetNamespace="http://schemas.microsoft.com/office/2006/metadata/properties" ma:root="true" ma:fieldsID="e2c1114de0fb07b2448840fa2a7fd8ff" ns2:_="" ns3:_="">
    <xsd:import namespace="7b0c368b-69a2-4fca-a9a8-7284803d3be9"/>
    <xsd:import namespace="11aaaf47-2bef-40e9-acbf-bb8a790e48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0c368b-69a2-4fca-a9a8-7284803d3be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aaf47-2bef-40e9-acbf-bb8a790e48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3E88D3-1AC8-4232-9A5F-E9F86B6BC5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1DCBBA3-EF34-40F3-B813-AA13AB868D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0c368b-69a2-4fca-a9a8-7284803d3be9"/>
    <ds:schemaRef ds:uri="11aaaf47-2bef-40e9-acbf-bb8a790e48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4DF698-8C8A-4A73-AD3E-B17C219F6F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Erickson</dc:creator>
  <cp:keywords/>
  <dc:description/>
  <cp:lastModifiedBy>Gambril, Donald</cp:lastModifiedBy>
  <cp:revision/>
  <dcterms:created xsi:type="dcterms:W3CDTF">2021-07-29T18:30:55Z</dcterms:created>
  <dcterms:modified xsi:type="dcterms:W3CDTF">2021-10-08T16:14:13Z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0x010100D43473C4C5070E46956053158B29BC2D</vt:lpwstr>
  </property>
</Properties>
</file>